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Homeless Initiatives\COC\Collaborative Applicant\2023 Competition\Scoring and Selection\"/>
    </mc:Choice>
  </mc:AlternateContent>
  <bookViews>
    <workbookView xWindow="0" yWindow="0" windowWidth="10200" windowHeight="7155"/>
  </bookViews>
  <sheets>
    <sheet name="Sheet1" sheetId="1" r:id="rId1"/>
  </sheets>
  <definedNames>
    <definedName name="_xlnm.Print_Area" localSheetId="0">Sheet1!$A$1:$M$62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6" i="1" l="1"/>
  <c r="K33" i="1" l="1"/>
  <c r="K42" i="1"/>
  <c r="K43" i="1"/>
  <c r="K44" i="1"/>
  <c r="K36" i="1"/>
  <c r="J20" i="1" l="1"/>
  <c r="K38" i="1" l="1"/>
  <c r="J28" i="1"/>
  <c r="J29" i="1"/>
  <c r="J30" i="1"/>
  <c r="K40" i="1"/>
  <c r="K41" i="1"/>
  <c r="K37" i="1"/>
  <c r="K34" i="1" l="1"/>
  <c r="K35" i="1"/>
  <c r="J31" i="1"/>
  <c r="I13" i="1" l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l="1"/>
  <c r="I34" i="1" s="1"/>
  <c r="I35" i="1" s="1"/>
  <c r="I36" i="1" s="1"/>
  <c r="I37" i="1" s="1"/>
  <c r="I38" i="1" s="1"/>
  <c r="I40" i="1" s="1"/>
  <c r="I41" i="1" s="1"/>
  <c r="I42" i="1" s="1"/>
  <c r="I43" i="1" s="1"/>
  <c r="I44" i="1" s="1"/>
  <c r="J32" i="1"/>
  <c r="K32" i="1" s="1"/>
  <c r="J19" i="1"/>
  <c r="J23" i="1"/>
  <c r="J25" i="1"/>
  <c r="J26" i="1"/>
  <c r="J27" i="1"/>
  <c r="J13" i="1"/>
  <c r="J14" i="1"/>
  <c r="J15" i="1"/>
  <c r="J16" i="1"/>
  <c r="J18" i="1"/>
  <c r="J21" i="1"/>
  <c r="J22" i="1"/>
  <c r="J24" i="1"/>
  <c r="J17" i="1"/>
  <c r="I45" i="1" l="1"/>
  <c r="I46" i="1" s="1"/>
  <c r="I47" i="1" s="1"/>
  <c r="I48" i="1" s="1"/>
  <c r="I49" i="1" s="1"/>
  <c r="I50" i="1" s="1"/>
  <c r="I51" i="1" s="1"/>
  <c r="I52" i="1" s="1"/>
  <c r="I56" i="1" s="1"/>
  <c r="H58" i="1" l="1"/>
  <c r="H59" i="1" l="1"/>
  <c r="Q54" i="1" l="1"/>
  <c r="I58" i="1"/>
  <c r="J56" i="1"/>
</calcChain>
</file>

<file path=xl/sharedStrings.xml><?xml version="1.0" encoding="utf-8"?>
<sst xmlns="http://schemas.openxmlformats.org/spreadsheetml/2006/main" count="206" uniqueCount="117">
  <si>
    <t>Planning</t>
  </si>
  <si>
    <t>RANK</t>
  </si>
  <si>
    <t>Score</t>
  </si>
  <si>
    <t>Tier</t>
  </si>
  <si>
    <t>Applicant Name</t>
  </si>
  <si>
    <t>Project Name</t>
  </si>
  <si>
    <t>Project Type</t>
  </si>
  <si>
    <t>Component Type</t>
  </si>
  <si>
    <t>Amount Requested</t>
  </si>
  <si>
    <t>Running total</t>
  </si>
  <si>
    <t>TIER 1</t>
  </si>
  <si>
    <t>TIER 2</t>
  </si>
  <si>
    <t>Community Housing of Maine, Inc</t>
  </si>
  <si>
    <t>Permanent Housing for Homeless Veterans with Disabilities</t>
  </si>
  <si>
    <t>Renewal</t>
  </si>
  <si>
    <t>PH</t>
  </si>
  <si>
    <t>TH</t>
  </si>
  <si>
    <t>Kennebec Behavioral Health</t>
  </si>
  <si>
    <t xml:space="preserve">Mid Maine Supported Housing </t>
  </si>
  <si>
    <t>Maine State Housing Authority</t>
  </si>
  <si>
    <t>HMIS</t>
  </si>
  <si>
    <t>OHI</t>
  </si>
  <si>
    <t>Chalila Apartments</t>
  </si>
  <si>
    <t>Preble Street</t>
  </si>
  <si>
    <t xml:space="preserve">PH </t>
  </si>
  <si>
    <t>Logan Place</t>
  </si>
  <si>
    <t>Tedford Housing</t>
  </si>
  <si>
    <t>City of Bangor</t>
  </si>
  <si>
    <t>State of Maine, DHHS</t>
  </si>
  <si>
    <t>Maine 1</t>
  </si>
  <si>
    <t>Maine 2</t>
  </si>
  <si>
    <t>Maine 10</t>
  </si>
  <si>
    <t>Maine 23</t>
  </si>
  <si>
    <t>Penobscot 1</t>
  </si>
  <si>
    <t>Tier 2 Total</t>
  </si>
  <si>
    <t>Tier 1</t>
  </si>
  <si>
    <t>Grand Total</t>
  </si>
  <si>
    <t>Reallocation</t>
  </si>
  <si>
    <t>(Planning Grants are not scored or ranked, just reviewed)</t>
  </si>
  <si>
    <t>TRA</t>
  </si>
  <si>
    <t xml:space="preserve"> Renewal</t>
  </si>
  <si>
    <t>SRA</t>
  </si>
  <si>
    <t>TEA</t>
  </si>
  <si>
    <t>N/A</t>
  </si>
  <si>
    <t>MCOC Planning</t>
  </si>
  <si>
    <t>DV Bonus</t>
  </si>
  <si>
    <t>TRA 8716</t>
  </si>
  <si>
    <t>TRA Consolidated 8715</t>
  </si>
  <si>
    <t>TRA Consolidated 8714</t>
  </si>
  <si>
    <t xml:space="preserve">Portland 13 </t>
  </si>
  <si>
    <t xml:space="preserve">Portland 12 </t>
  </si>
  <si>
    <t>New Beginnings</t>
  </si>
  <si>
    <t>Transitional Living Program for Homeless Youth</t>
  </si>
  <si>
    <t>Everett Street Supportive Housing</t>
  </si>
  <si>
    <t>SB York County</t>
  </si>
  <si>
    <t>Through These Doors</t>
  </si>
  <si>
    <t>MCEDV</t>
  </si>
  <si>
    <t>Safe Voices</t>
  </si>
  <si>
    <t>Safe Voices (Joint TH &amp; PH-RRH)</t>
  </si>
  <si>
    <t>PH-RRH (Joint TH &amp; PH-RRH)</t>
  </si>
  <si>
    <t>1st Renewal</t>
  </si>
  <si>
    <t>Survivor RRH*</t>
  </si>
  <si>
    <t>DV Bonus 2019*</t>
  </si>
  <si>
    <t>State of Maine HMIS**</t>
  </si>
  <si>
    <t>**Protocols place HMIS at bottom of T1 but not split</t>
  </si>
  <si>
    <t>T1 total ask</t>
  </si>
  <si>
    <t>T2 total ask</t>
  </si>
  <si>
    <t>Total awarded</t>
  </si>
  <si>
    <t>TRA-8719</t>
  </si>
  <si>
    <t>PENQUIS COMM ACTION PROGRAM INC</t>
  </si>
  <si>
    <t>PREBLE STREET</t>
  </si>
  <si>
    <t>VOA-NNE</t>
  </si>
  <si>
    <t>YYA Rapid ReHousing Initiative</t>
  </si>
  <si>
    <t>YHDP 1st Ren</t>
  </si>
  <si>
    <t>YHDP Greater Piscataquis Host Homes</t>
  </si>
  <si>
    <t>YHDP Mobile Diversion and Navigation</t>
  </si>
  <si>
    <t>SB Milbridge</t>
  </si>
  <si>
    <t>Tier 2</t>
  </si>
  <si>
    <t>CoC Bonus</t>
  </si>
  <si>
    <t>Total ARD</t>
  </si>
  <si>
    <t xml:space="preserve">Huston Commons </t>
  </si>
  <si>
    <t>Survivor (Joint TH &amp; PH-RRH)</t>
  </si>
  <si>
    <t>Community Care</t>
  </si>
  <si>
    <t xml:space="preserve">YHDP Community Care Mobile Diversion </t>
  </si>
  <si>
    <t>YHDP Joint Transitional Housing to Rapid Re-Housng</t>
  </si>
  <si>
    <t>YHDP Community Care Joint TH RRH FY2019</t>
  </si>
  <si>
    <t>*****For 2022, 1st Time YHDP renewal &amp; Replacement apps are not scored or ranked</t>
  </si>
  <si>
    <t>******Planning Grant is Reviewed and approved by the Selection Committee but not scored or ranked.</t>
  </si>
  <si>
    <t>*** New Projects seeking CoC Bonus Funding</t>
  </si>
  <si>
    <t>***** This year, First time YHDP Project renewals/replacements are not scored or ranked</t>
  </si>
  <si>
    <t>Total ask</t>
  </si>
  <si>
    <t>NOTES</t>
  </si>
  <si>
    <t>Amount Awarded (TBD)</t>
  </si>
  <si>
    <t xml:space="preserve"> (no projects were reallocated this year)</t>
  </si>
  <si>
    <t>*1st time renewals with no APR's submitted yet -protocols place these in T1 above HMIS</t>
  </si>
  <si>
    <t>****NEW Project specified DV Bonus Funding (but HUD may fund w/ non-DV Bonus $)</t>
  </si>
  <si>
    <t>MCOC Project Ranking 2023</t>
  </si>
  <si>
    <t>(YHDP renewals are non-competitive this year)</t>
  </si>
  <si>
    <t>TTD/NH DV Bonus Project Renewal Expansion</t>
  </si>
  <si>
    <t>NEW/Exp</t>
  </si>
  <si>
    <t>MCEDV PH-RRH FY23</t>
  </si>
  <si>
    <t>Lewiston/Auburn RRH</t>
  </si>
  <si>
    <t xml:space="preserve">NEW </t>
  </si>
  <si>
    <t>ACAP</t>
  </si>
  <si>
    <t>Supportive Housing</t>
  </si>
  <si>
    <t>NEW</t>
  </si>
  <si>
    <t>The Northern Lighthouse</t>
  </si>
  <si>
    <t>Transitional Living Program (3 year term, but  $518, 492 per yr)</t>
  </si>
  <si>
    <t>COC Bonus ask is $1,137,529 of $1,239,890 available  ($102,361 under)</t>
  </si>
  <si>
    <t>The Planning Grant, and at least for this year, the YHDP Grants, are not scored or ranked, just approved (or not).</t>
  </si>
  <si>
    <t>These are New Projects - seeking DV or CoC Bonus Funds.</t>
  </si>
  <si>
    <t>New</t>
  </si>
  <si>
    <t>YHDP  Renewals (not scored )</t>
  </si>
  <si>
    <t>1/2</t>
  </si>
  <si>
    <t>ALL Project Applications submitted: New, Renewal, YHDP Renewal,  &amp; Planning were approved &amp; will all be included in the 2023 MCOC Project Priority Lisiting submitted to HUD.</t>
  </si>
  <si>
    <t>This project falls on the T1/T2 line, using the last of the  T1 funding, with T2 funding the rest.</t>
  </si>
  <si>
    <t>The total of these Projects approximately  equal  the % of ARD  HUD deducts from Tier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</si>
</sst>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[Red]\-&quot;$&quot;#,##0"/>
    <numFmt numFmtId="166" formatCode="&quot;$&quot;#,##0.0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i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8F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91">
    <xf numFmtId="0" fontId="0" fillId="0" borderId="0" xfId="0"/>
    <xf numFmtId="0" fontId="19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9" fontId="19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right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Border="1"/>
    <xf numFmtId="165" fontId="21" fillId="0" borderId="0" xfId="0" applyNumberFormat="1" applyFont="1"/>
    <xf numFmtId="3" fontId="19" fillId="0" borderId="0" xfId="0" applyNumberFormat="1" applyFont="1" applyFill="1" applyBorder="1" applyAlignment="1" applyProtection="1">
      <alignment vertical="center" wrapText="1"/>
      <protection locked="0"/>
    </xf>
    <xf numFmtId="164" fontId="21" fillId="0" borderId="0" xfId="0" applyNumberFormat="1" applyFont="1"/>
    <xf numFmtId="164" fontId="20" fillId="5" borderId="0" xfId="0" applyNumberFormat="1" applyFont="1" applyFill="1" applyAlignment="1">
      <alignment horizontal="center"/>
    </xf>
    <xf numFmtId="164" fontId="27" fillId="7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/>
    <xf numFmtId="0" fontId="24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0" fontId="28" fillId="0" borderId="1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164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164" fontId="20" fillId="8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3" fillId="0" borderId="0" xfId="0" applyFont="1"/>
    <xf numFmtId="6" fontId="21" fillId="0" borderId="0" xfId="0" applyNumberFormat="1" applyFont="1"/>
    <xf numFmtId="164" fontId="21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1" fillId="12" borderId="0" xfId="0" applyFont="1" applyFill="1"/>
    <xf numFmtId="0" fontId="27" fillId="7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9" fontId="20" fillId="3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21" fillId="13" borderId="1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0" fillId="13" borderId="1" xfId="0" applyFill="1" applyBorder="1" applyAlignment="1" applyProtection="1">
      <alignment horizontal="left" vertical="center"/>
      <protection locked="0"/>
    </xf>
    <xf numFmtId="0" fontId="24" fillId="13" borderId="1" xfId="0" applyFont="1" applyFill="1" applyBorder="1" applyAlignment="1" applyProtection="1">
      <alignment horizontal="center" vertical="center"/>
      <protection locked="0"/>
    </xf>
    <xf numFmtId="164" fontId="21" fillId="13" borderId="1" xfId="0" applyNumberFormat="1" applyFont="1" applyFill="1" applyBorder="1" applyAlignment="1">
      <alignment horizontal="center" vertical="center"/>
    </xf>
    <xf numFmtId="0" fontId="21" fillId="13" borderId="0" xfId="0" applyFont="1" applyFill="1"/>
    <xf numFmtId="0" fontId="12" fillId="8" borderId="0" xfId="0" applyFont="1" applyFill="1"/>
    <xf numFmtId="0" fontId="21" fillId="11" borderId="0" xfId="0" applyFont="1" applyFill="1"/>
    <xf numFmtId="0" fontId="30" fillId="7" borderId="0" xfId="0" applyFont="1" applyFill="1"/>
    <xf numFmtId="0" fontId="30" fillId="0" borderId="5" xfId="0" applyFont="1" applyFill="1" applyBorder="1" applyAlignment="1">
      <alignment horizontal="center"/>
    </xf>
    <xf numFmtId="0" fontId="9" fillId="12" borderId="0" xfId="0" applyFont="1" applyFill="1"/>
    <xf numFmtId="164" fontId="9" fillId="13" borderId="0" xfId="0" applyNumberFormat="1" applyFont="1" applyFill="1"/>
    <xf numFmtId="0" fontId="9" fillId="0" borderId="0" xfId="0" applyFont="1"/>
    <xf numFmtId="0" fontId="11" fillId="14" borderId="0" xfId="0" applyFont="1" applyFill="1" applyBorder="1" applyAlignment="1">
      <alignment horizontal="left"/>
    </xf>
    <xf numFmtId="0" fontId="20" fillId="13" borderId="0" xfId="0" applyFont="1" applyFill="1" applyAlignment="1">
      <alignment horizontal="center"/>
    </xf>
    <xf numFmtId="164" fontId="20" fillId="13" borderId="0" xfId="0" applyNumberFormat="1" applyFont="1" applyFill="1" applyAlignment="1">
      <alignment horizontal="center"/>
    </xf>
    <xf numFmtId="0" fontId="9" fillId="13" borderId="0" xfId="0" applyFont="1" applyFill="1" applyBorder="1"/>
    <xf numFmtId="0" fontId="21" fillId="0" borderId="0" xfId="0" applyFont="1" applyBorder="1" applyAlignment="1">
      <alignment horizontal="center"/>
    </xf>
    <xf numFmtId="0" fontId="6" fillId="16" borderId="1" xfId="0" applyFont="1" applyFill="1" applyBorder="1" applyAlignment="1">
      <alignment horizontal="center" vertical="center" wrapText="1"/>
    </xf>
    <xf numFmtId="0" fontId="21" fillId="6" borderId="0" xfId="0" applyFont="1" applyFill="1"/>
    <xf numFmtId="0" fontId="35" fillId="14" borderId="0" xfId="0" applyFont="1" applyFill="1" applyBorder="1" applyAlignment="1">
      <alignment horizontal="center" vertical="center" wrapText="1"/>
    </xf>
    <xf numFmtId="164" fontId="35" fillId="14" borderId="0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0" fontId="21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166" fontId="21" fillId="2" borderId="1" xfId="0" applyNumberFormat="1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21" fillId="15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4" fontId="21" fillId="8" borderId="1" xfId="0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30" fillId="7" borderId="1" xfId="0" applyFont="1" applyFill="1" applyBorder="1"/>
    <xf numFmtId="0" fontId="30" fillId="7" borderId="1" xfId="0" applyFont="1" applyFill="1" applyBorder="1" applyAlignment="1" applyProtection="1">
      <alignment horizontal="center" vertical="center"/>
      <protection locked="0"/>
    </xf>
    <xf numFmtId="0" fontId="30" fillId="7" borderId="1" xfId="0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/>
    </xf>
    <xf numFmtId="0" fontId="27" fillId="7" borderId="1" xfId="0" applyFont="1" applyFill="1" applyBorder="1" applyAlignment="1" applyProtection="1">
      <alignment horizontal="left" vertical="center"/>
      <protection locked="0"/>
    </xf>
    <xf numFmtId="0" fontId="23" fillId="0" borderId="6" xfId="0" applyFont="1" applyFill="1" applyBorder="1" applyAlignment="1" applyProtection="1">
      <alignment horizontal="right" vertical="center"/>
      <protection locked="0"/>
    </xf>
    <xf numFmtId="0" fontId="23" fillId="13" borderId="0" xfId="0" applyFont="1" applyFill="1" applyBorder="1" applyAlignment="1" applyProtection="1">
      <alignment horizontal="right" vertical="center"/>
      <protection locked="0"/>
    </xf>
    <xf numFmtId="0" fontId="5" fillId="11" borderId="0" xfId="0" applyFont="1" applyFill="1" applyBorder="1"/>
    <xf numFmtId="0" fontId="5" fillId="8" borderId="0" xfId="0" applyFont="1" applyFill="1"/>
    <xf numFmtId="164" fontId="28" fillId="5" borderId="1" xfId="0" applyNumberFormat="1" applyFont="1" applyFill="1" applyBorder="1" applyAlignment="1" applyProtection="1">
      <alignment horizontal="center" vertical="center"/>
      <protection hidden="1"/>
    </xf>
    <xf numFmtId="164" fontId="16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3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vertical="center" wrapText="1"/>
    </xf>
    <xf numFmtId="0" fontId="24" fillId="8" borderId="1" xfId="0" applyFont="1" applyFill="1" applyBorder="1" applyAlignment="1" applyProtection="1">
      <alignment horizontal="center" vertical="center"/>
      <protection locked="0"/>
    </xf>
    <xf numFmtId="0" fontId="21" fillId="8" borderId="1" xfId="0" applyFont="1" applyFill="1" applyBorder="1" applyAlignment="1">
      <alignment horizontal="center"/>
    </xf>
    <xf numFmtId="164" fontId="28" fillId="8" borderId="1" xfId="0" applyNumberFormat="1" applyFont="1" applyFill="1" applyBorder="1" applyAlignment="1" applyProtection="1">
      <alignment horizontal="center" vertical="center"/>
      <protection hidden="1"/>
    </xf>
    <xf numFmtId="0" fontId="12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164" fontId="4" fillId="0" borderId="0" xfId="0" applyNumberFormat="1" applyFont="1" applyBorder="1"/>
    <xf numFmtId="0" fontId="4" fillId="17" borderId="1" xfId="0" applyFont="1" applyFill="1" applyBorder="1" applyAlignment="1">
      <alignment horizontal="left"/>
    </xf>
    <xf numFmtId="0" fontId="22" fillId="17" borderId="1" xfId="0" applyFont="1" applyFill="1" applyBorder="1" applyAlignment="1">
      <alignment vertical="center" wrapText="1"/>
    </xf>
    <xf numFmtId="0" fontId="24" fillId="17" borderId="1" xfId="0" applyFont="1" applyFill="1" applyBorder="1" applyAlignment="1" applyProtection="1">
      <alignment horizontal="center" vertical="center"/>
      <protection locked="0"/>
    </xf>
    <xf numFmtId="0" fontId="4" fillId="17" borderId="1" xfId="0" applyFont="1" applyFill="1" applyBorder="1" applyAlignment="1">
      <alignment horizontal="center"/>
    </xf>
    <xf numFmtId="164" fontId="28" fillId="17" borderId="1" xfId="0" applyNumberFormat="1" applyFont="1" applyFill="1" applyBorder="1" applyAlignment="1" applyProtection="1">
      <alignment horizontal="center" vertical="center"/>
      <protection hidden="1"/>
    </xf>
    <xf numFmtId="0" fontId="21" fillId="17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left"/>
    </xf>
    <xf numFmtId="164" fontId="21" fillId="17" borderId="1" xfId="0" applyNumberFormat="1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/>
    </xf>
    <xf numFmtId="0" fontId="20" fillId="18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vertical="center" wrapText="1"/>
    </xf>
    <xf numFmtId="0" fontId="24" fillId="18" borderId="1" xfId="0" applyFont="1" applyFill="1" applyBorder="1" applyAlignment="1" applyProtection="1">
      <alignment horizontal="center" vertical="center"/>
      <protection locked="0"/>
    </xf>
    <xf numFmtId="0" fontId="16" fillId="18" borderId="1" xfId="0" applyFont="1" applyFill="1" applyBorder="1" applyAlignment="1">
      <alignment horizontal="center"/>
    </xf>
    <xf numFmtId="164" fontId="28" fillId="18" borderId="1" xfId="0" applyNumberFormat="1" applyFont="1" applyFill="1" applyBorder="1" applyAlignment="1" applyProtection="1">
      <alignment horizontal="center" vertical="center"/>
      <protection hidden="1"/>
    </xf>
    <xf numFmtId="164" fontId="21" fillId="18" borderId="1" xfId="0" applyNumberFormat="1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wrapText="1"/>
    </xf>
    <xf numFmtId="0" fontId="21" fillId="18" borderId="0" xfId="0" applyFont="1" applyFill="1"/>
    <xf numFmtId="6" fontId="21" fillId="18" borderId="0" xfId="0" applyNumberFormat="1" applyFont="1" applyFill="1"/>
    <xf numFmtId="0" fontId="2" fillId="15" borderId="1" xfId="0" applyFont="1" applyFill="1" applyBorder="1" applyAlignment="1">
      <alignment horizontal="left"/>
    </xf>
    <xf numFmtId="0" fontId="21" fillId="19" borderId="0" xfId="0" applyFont="1" applyFill="1"/>
    <xf numFmtId="0" fontId="20" fillId="19" borderId="1" xfId="0" applyFont="1" applyFill="1" applyBorder="1" applyAlignment="1">
      <alignment horizontal="center"/>
    </xf>
    <xf numFmtId="0" fontId="11" fillId="19" borderId="1" xfId="0" applyFont="1" applyFill="1" applyBorder="1" applyAlignment="1">
      <alignment horizontal="left"/>
    </xf>
    <xf numFmtId="0" fontId="9" fillId="19" borderId="1" xfId="0" applyFont="1" applyFill="1" applyBorder="1"/>
    <xf numFmtId="0" fontId="9" fillId="19" borderId="1" xfId="0" applyFont="1" applyFill="1" applyBorder="1" applyAlignment="1">
      <alignment horizontal="center"/>
    </xf>
    <xf numFmtId="0" fontId="21" fillId="19" borderId="1" xfId="0" applyFont="1" applyFill="1" applyBorder="1" applyAlignment="1">
      <alignment horizontal="center"/>
    </xf>
    <xf numFmtId="164" fontId="28" fillId="19" borderId="1" xfId="0" applyNumberFormat="1" applyFont="1" applyFill="1" applyBorder="1" applyAlignment="1" applyProtection="1">
      <alignment horizontal="center" vertical="center"/>
      <protection hidden="1"/>
    </xf>
    <xf numFmtId="0" fontId="21" fillId="19" borderId="1" xfId="0" applyFont="1" applyFill="1" applyBorder="1" applyAlignment="1">
      <alignment horizontal="center" vertical="center"/>
    </xf>
    <xf numFmtId="164" fontId="21" fillId="19" borderId="1" xfId="0" applyNumberFormat="1" applyFont="1" applyFill="1" applyBorder="1" applyAlignment="1">
      <alignment horizontal="center" vertical="center"/>
    </xf>
    <xf numFmtId="164" fontId="13" fillId="19" borderId="1" xfId="0" applyNumberFormat="1" applyFont="1" applyFill="1" applyBorder="1" applyAlignment="1">
      <alignment horizontal="center"/>
    </xf>
    <xf numFmtId="164" fontId="24" fillId="5" borderId="1" xfId="0" applyNumberFormat="1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 vertical="center"/>
    </xf>
    <xf numFmtId="164" fontId="18" fillId="0" borderId="0" xfId="1" applyNumberFormat="1" applyFont="1" applyFill="1" applyBorder="1" applyAlignment="1" applyProtection="1">
      <alignment vertical="center"/>
      <protection hidden="1"/>
    </xf>
    <xf numFmtId="16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9" xfId="0" applyFont="1" applyBorder="1"/>
    <xf numFmtId="164" fontId="20" fillId="0" borderId="0" xfId="0" applyNumberFormat="1" applyFont="1" applyBorder="1" applyAlignment="1">
      <alignment vertical="center"/>
    </xf>
    <xf numFmtId="164" fontId="25" fillId="9" borderId="0" xfId="0" applyNumberFormat="1" applyFont="1" applyFill="1" applyBorder="1" applyAlignment="1">
      <alignment horizontal="center" vertical="center"/>
    </xf>
    <xf numFmtId="0" fontId="36" fillId="0" borderId="0" xfId="0" applyFont="1"/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/>
    </xf>
    <xf numFmtId="1" fontId="20" fillId="9" borderId="1" xfId="0" applyNumberFormat="1" applyFont="1" applyFill="1" applyBorder="1" applyAlignment="1">
      <alignment horizontal="center"/>
    </xf>
    <xf numFmtId="49" fontId="20" fillId="15" borderId="1" xfId="0" applyNumberFormat="1" applyFont="1" applyFill="1" applyBorder="1" applyAlignment="1">
      <alignment horizontal="center"/>
    </xf>
    <xf numFmtId="0" fontId="20" fillId="9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21" fillId="10" borderId="1" xfId="0" applyFont="1" applyFill="1" applyBorder="1" applyAlignment="1">
      <alignment horizontal="center" wrapText="1"/>
    </xf>
    <xf numFmtId="0" fontId="9" fillId="15" borderId="1" xfId="0" applyFont="1" applyFill="1" applyBorder="1" applyAlignment="1">
      <alignment horizontal="center" wrapText="1"/>
    </xf>
    <xf numFmtId="166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center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34" fillId="6" borderId="1" xfId="0" applyFont="1" applyFill="1" applyBorder="1" applyAlignment="1">
      <alignment horizontal="center" wrapText="1"/>
    </xf>
    <xf numFmtId="0" fontId="33" fillId="6" borderId="1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164" fontId="38" fillId="19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E2F0A5"/>
      <color rgb="FF7F547C"/>
      <color rgb="FFD8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tabSelected="1" view="pageBreakPreview" topLeftCell="A7" zoomScale="60" zoomScaleNormal="80" workbookViewId="0">
      <selection activeCell="U56" sqref="U56"/>
    </sheetView>
  </sheetViews>
  <sheetFormatPr defaultColWidth="7.375" defaultRowHeight="15" x14ac:dyDescent="0.25"/>
  <cols>
    <col min="1" max="1" width="5.125" style="12" customWidth="1"/>
    <col min="2" max="2" width="5.625" style="16" customWidth="1"/>
    <col min="3" max="3" width="5.75" style="12" bestFit="1" customWidth="1"/>
    <col min="4" max="4" width="35.25" style="12" customWidth="1"/>
    <col min="5" max="5" width="54" style="12" bestFit="1" customWidth="1"/>
    <col min="6" max="6" width="12.125" style="12" bestFit="1" customWidth="1"/>
    <col min="7" max="7" width="13.875" style="12" bestFit="1" customWidth="1"/>
    <col min="8" max="8" width="11.125" style="15" bestFit="1" customWidth="1"/>
    <col min="9" max="9" width="15.25" style="15" customWidth="1"/>
    <col min="10" max="11" width="14.875" style="15" customWidth="1"/>
    <col min="12" max="12" width="15.375" style="15" customWidth="1"/>
    <col min="13" max="13" width="17.625" style="12" customWidth="1"/>
    <col min="14" max="14" width="4.75" style="12" customWidth="1"/>
    <col min="15" max="15" width="12" style="12" customWidth="1"/>
    <col min="16" max="16" width="3" style="12" customWidth="1"/>
    <col min="17" max="17" width="12.125" style="12" hidden="1" customWidth="1"/>
    <col min="18" max="16384" width="7.375" style="12"/>
  </cols>
  <sheetData>
    <row r="1" spans="1:25" ht="23.25" x14ac:dyDescent="0.35">
      <c r="A1" s="180" t="s">
        <v>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25" x14ac:dyDescent="0.25">
      <c r="A2" s="13"/>
      <c r="B2" s="14"/>
      <c r="C2" s="14"/>
      <c r="D2" s="14"/>
      <c r="E2" s="14"/>
      <c r="F2" s="14"/>
      <c r="G2" s="14"/>
      <c r="H2" s="48"/>
      <c r="I2" s="151"/>
      <c r="K2" s="111"/>
      <c r="L2" s="151"/>
    </row>
    <row r="3" spans="1:25" x14ac:dyDescent="0.25">
      <c r="D3" s="57" t="s">
        <v>79</v>
      </c>
      <c r="E3" s="42">
        <v>17712712</v>
      </c>
      <c r="F3" s="17"/>
      <c r="G3" s="152"/>
      <c r="H3" s="150"/>
      <c r="I3" s="155"/>
      <c r="J3" s="151"/>
      <c r="K3" s="156"/>
      <c r="L3" s="151"/>
      <c r="M3" s="16"/>
    </row>
    <row r="4" spans="1:25" x14ac:dyDescent="0.25">
      <c r="D4" s="58" t="s">
        <v>35</v>
      </c>
      <c r="E4" s="43">
        <v>14948763</v>
      </c>
      <c r="F4" s="2"/>
      <c r="G4" s="153"/>
      <c r="H4" s="46"/>
      <c r="I4" s="154"/>
      <c r="J4" s="151"/>
      <c r="K4" s="154"/>
      <c r="L4" s="157"/>
      <c r="M4" s="16"/>
    </row>
    <row r="5" spans="1:25" x14ac:dyDescent="0.25">
      <c r="D5" s="59" t="s">
        <v>77</v>
      </c>
      <c r="E5" s="39"/>
      <c r="F5" s="45"/>
      <c r="G5" s="2"/>
      <c r="H5" s="18"/>
      <c r="I5" s="3"/>
      <c r="K5" s="154"/>
      <c r="L5" s="157"/>
      <c r="M5" s="16"/>
    </row>
    <row r="6" spans="1:25" ht="15" customHeight="1" x14ac:dyDescent="0.25">
      <c r="D6" s="81" t="s">
        <v>78</v>
      </c>
      <c r="E6" s="82">
        <v>1239890</v>
      </c>
      <c r="F6" s="19"/>
      <c r="G6" s="181"/>
      <c r="H6" s="181"/>
      <c r="I6" s="181"/>
      <c r="J6" s="22"/>
      <c r="L6" s="151"/>
    </row>
    <row r="7" spans="1:25" x14ac:dyDescent="0.25">
      <c r="D7" s="40" t="s">
        <v>45</v>
      </c>
      <c r="E7" s="41">
        <v>774340</v>
      </c>
      <c r="F7" s="19"/>
      <c r="G7" s="2"/>
      <c r="H7" s="46"/>
      <c r="I7" s="1"/>
      <c r="J7" s="161"/>
      <c r="K7" s="154"/>
      <c r="L7" s="155"/>
    </row>
    <row r="8" spans="1:25" x14ac:dyDescent="0.25">
      <c r="D8" s="56" t="s">
        <v>37</v>
      </c>
      <c r="E8" s="20">
        <v>0</v>
      </c>
      <c r="F8" s="182" t="s">
        <v>93</v>
      </c>
      <c r="G8" s="183"/>
      <c r="H8" s="183"/>
      <c r="I8" s="183"/>
      <c r="J8" s="183"/>
      <c r="K8" s="154"/>
      <c r="L8" s="158"/>
    </row>
    <row r="9" spans="1:25" x14ac:dyDescent="0.25">
      <c r="D9" s="75" t="s">
        <v>112</v>
      </c>
      <c r="E9" s="76">
        <v>1638773</v>
      </c>
      <c r="F9" s="184" t="s">
        <v>97</v>
      </c>
      <c r="G9" s="185"/>
      <c r="H9" s="185"/>
      <c r="I9" s="185"/>
      <c r="J9" s="185"/>
      <c r="K9" s="154"/>
      <c r="L9" s="159"/>
      <c r="M9" s="16"/>
    </row>
    <row r="10" spans="1:25" ht="17.45" customHeight="1" x14ac:dyDescent="0.25">
      <c r="D10" s="55" t="s">
        <v>0</v>
      </c>
      <c r="E10" s="21">
        <v>885636</v>
      </c>
      <c r="F10" s="179" t="s">
        <v>38</v>
      </c>
      <c r="G10" s="179"/>
      <c r="H10" s="179"/>
      <c r="I10" s="179"/>
      <c r="J10" s="179"/>
      <c r="K10" s="154"/>
      <c r="L10" s="155"/>
      <c r="M10" s="160"/>
    </row>
    <row r="11" spans="1:25" x14ac:dyDescent="0.25">
      <c r="A11" s="84"/>
      <c r="B11" s="84"/>
      <c r="C11" s="84"/>
      <c r="D11" s="84"/>
      <c r="E11" s="84"/>
      <c r="F11" s="84"/>
      <c r="G11" s="84"/>
      <c r="H11" s="85"/>
      <c r="I11" s="85"/>
      <c r="J11" s="86"/>
      <c r="K11" s="86"/>
      <c r="L11" s="86"/>
      <c r="M11" s="84"/>
    </row>
    <row r="12" spans="1:25" s="23" customFormat="1" ht="30" x14ac:dyDescent="0.25">
      <c r="A12" s="87" t="s">
        <v>1</v>
      </c>
      <c r="B12" s="88" t="s">
        <v>2</v>
      </c>
      <c r="C12" s="89" t="s">
        <v>3</v>
      </c>
      <c r="D12" s="90" t="s">
        <v>4</v>
      </c>
      <c r="E12" s="90" t="s">
        <v>5</v>
      </c>
      <c r="F12" s="91" t="s">
        <v>6</v>
      </c>
      <c r="G12" s="91" t="s">
        <v>7</v>
      </c>
      <c r="H12" s="92" t="s">
        <v>8</v>
      </c>
      <c r="I12" s="93" t="s">
        <v>9</v>
      </c>
      <c r="J12" s="93" t="s">
        <v>10</v>
      </c>
      <c r="K12" s="93" t="s">
        <v>11</v>
      </c>
      <c r="L12" s="94" t="s">
        <v>92</v>
      </c>
      <c r="M12" s="79" t="s">
        <v>91</v>
      </c>
    </row>
    <row r="13" spans="1:25" ht="15" customHeight="1" x14ac:dyDescent="0.25">
      <c r="A13" s="83">
        <v>1</v>
      </c>
      <c r="B13" s="4">
        <v>100</v>
      </c>
      <c r="C13" s="52">
        <v>1</v>
      </c>
      <c r="D13" s="32" t="s">
        <v>28</v>
      </c>
      <c r="E13" s="32" t="s">
        <v>29</v>
      </c>
      <c r="F13" s="33" t="s">
        <v>14</v>
      </c>
      <c r="G13" s="34" t="s">
        <v>39</v>
      </c>
      <c r="H13" s="109">
        <v>3858982</v>
      </c>
      <c r="I13" s="5">
        <f>H13</f>
        <v>3858982</v>
      </c>
      <c r="J13" s="51">
        <f t="shared" ref="J13:J23" si="0">H13</f>
        <v>3858982</v>
      </c>
      <c r="K13" s="5"/>
      <c r="L13" s="5"/>
      <c r="M13" s="186" t="s">
        <v>114</v>
      </c>
    </row>
    <row r="14" spans="1:25" ht="15.75" customHeight="1" x14ac:dyDescent="0.25">
      <c r="A14" s="83">
        <v>2</v>
      </c>
      <c r="B14" s="4">
        <v>100</v>
      </c>
      <c r="C14" s="52">
        <v>1</v>
      </c>
      <c r="D14" s="6" t="s">
        <v>28</v>
      </c>
      <c r="E14" s="6" t="s">
        <v>49</v>
      </c>
      <c r="F14" s="33" t="s">
        <v>14</v>
      </c>
      <c r="G14" s="34" t="s">
        <v>39</v>
      </c>
      <c r="H14" s="109">
        <v>3144056</v>
      </c>
      <c r="I14" s="5">
        <f t="shared" ref="I14:I52" si="1">I13+H14</f>
        <v>7003038</v>
      </c>
      <c r="J14" s="51">
        <f t="shared" si="0"/>
        <v>3144056</v>
      </c>
      <c r="K14" s="5"/>
      <c r="L14" s="5"/>
      <c r="M14" s="187"/>
    </row>
    <row r="15" spans="1:25" ht="15.75" customHeight="1" x14ac:dyDescent="0.25">
      <c r="A15" s="83">
        <v>3</v>
      </c>
      <c r="B15" s="4">
        <v>100</v>
      </c>
      <c r="C15" s="52">
        <v>1</v>
      </c>
      <c r="D15" s="32" t="s">
        <v>28</v>
      </c>
      <c r="E15" s="32" t="s">
        <v>30</v>
      </c>
      <c r="F15" s="33" t="s">
        <v>14</v>
      </c>
      <c r="G15" s="34" t="s">
        <v>39</v>
      </c>
      <c r="H15" s="109">
        <v>2467740</v>
      </c>
      <c r="I15" s="5">
        <f t="shared" si="1"/>
        <v>9470778</v>
      </c>
      <c r="J15" s="51">
        <f t="shared" si="0"/>
        <v>2467740</v>
      </c>
      <c r="K15" s="5"/>
      <c r="L15" s="5"/>
      <c r="M15" s="187"/>
      <c r="S15" s="80"/>
      <c r="W15" s="16"/>
      <c r="X15" s="16"/>
      <c r="Y15" s="16"/>
    </row>
    <row r="16" spans="1:25" ht="15.75" customHeight="1" x14ac:dyDescent="0.25">
      <c r="A16" s="83">
        <v>4</v>
      </c>
      <c r="B16" s="4">
        <v>100</v>
      </c>
      <c r="C16" s="52">
        <v>1</v>
      </c>
      <c r="D16" s="32" t="s">
        <v>28</v>
      </c>
      <c r="E16" s="32" t="s">
        <v>33</v>
      </c>
      <c r="F16" s="33" t="s">
        <v>14</v>
      </c>
      <c r="G16" s="34" t="s">
        <v>39</v>
      </c>
      <c r="H16" s="109">
        <v>578996</v>
      </c>
      <c r="I16" s="5">
        <f t="shared" si="1"/>
        <v>10049774</v>
      </c>
      <c r="J16" s="51">
        <f t="shared" si="0"/>
        <v>578996</v>
      </c>
      <c r="K16" s="5"/>
      <c r="L16" s="5"/>
      <c r="M16" s="187"/>
      <c r="X16" s="16"/>
    </row>
    <row r="17" spans="1:17" ht="15.75" customHeight="1" x14ac:dyDescent="0.25">
      <c r="A17" s="83">
        <v>5</v>
      </c>
      <c r="B17" s="4">
        <v>100</v>
      </c>
      <c r="C17" s="52">
        <v>1</v>
      </c>
      <c r="D17" s="32" t="s">
        <v>27</v>
      </c>
      <c r="E17" s="32" t="s">
        <v>47</v>
      </c>
      <c r="F17" s="33" t="s">
        <v>14</v>
      </c>
      <c r="G17" s="34" t="s">
        <v>39</v>
      </c>
      <c r="H17" s="109">
        <v>490714</v>
      </c>
      <c r="I17" s="5">
        <f t="shared" si="1"/>
        <v>10540488</v>
      </c>
      <c r="J17" s="51">
        <f t="shared" si="0"/>
        <v>490714</v>
      </c>
      <c r="K17" s="5"/>
      <c r="L17" s="5"/>
      <c r="M17" s="187"/>
    </row>
    <row r="18" spans="1:17" ht="15.75" customHeight="1" x14ac:dyDescent="0.25">
      <c r="A18" s="83">
        <v>6</v>
      </c>
      <c r="B18" s="4">
        <v>100</v>
      </c>
      <c r="C18" s="52">
        <v>1</v>
      </c>
      <c r="D18" s="32" t="s">
        <v>28</v>
      </c>
      <c r="E18" s="32" t="s">
        <v>32</v>
      </c>
      <c r="F18" s="33" t="s">
        <v>14</v>
      </c>
      <c r="G18" s="34" t="s">
        <v>39</v>
      </c>
      <c r="H18" s="109">
        <v>471769</v>
      </c>
      <c r="I18" s="5">
        <f t="shared" si="1"/>
        <v>11012257</v>
      </c>
      <c r="J18" s="51">
        <f t="shared" si="0"/>
        <v>471769</v>
      </c>
      <c r="K18" s="5"/>
      <c r="L18" s="5"/>
      <c r="M18" s="187"/>
    </row>
    <row r="19" spans="1:17" ht="15.75" customHeight="1" x14ac:dyDescent="0.25">
      <c r="A19" s="83">
        <v>7</v>
      </c>
      <c r="B19" s="4">
        <v>100</v>
      </c>
      <c r="C19" s="170">
        <v>1</v>
      </c>
      <c r="D19" s="32" t="s">
        <v>27</v>
      </c>
      <c r="E19" s="32" t="s">
        <v>48</v>
      </c>
      <c r="F19" s="33" t="s">
        <v>14</v>
      </c>
      <c r="G19" s="34" t="s">
        <v>39</v>
      </c>
      <c r="H19" s="109">
        <v>440709</v>
      </c>
      <c r="I19" s="5">
        <f t="shared" si="1"/>
        <v>11452966</v>
      </c>
      <c r="J19" s="51">
        <f t="shared" si="0"/>
        <v>440709</v>
      </c>
      <c r="K19" s="5"/>
      <c r="L19" s="5"/>
      <c r="M19" s="187"/>
    </row>
    <row r="20" spans="1:17" ht="15.75" customHeight="1" x14ac:dyDescent="0.25">
      <c r="A20" s="83">
        <v>8</v>
      </c>
      <c r="B20" s="4">
        <v>100</v>
      </c>
      <c r="C20" s="52">
        <v>1</v>
      </c>
      <c r="D20" s="32" t="s">
        <v>28</v>
      </c>
      <c r="E20" s="32" t="s">
        <v>31</v>
      </c>
      <c r="F20" s="33" t="s">
        <v>40</v>
      </c>
      <c r="G20" s="34" t="s">
        <v>39</v>
      </c>
      <c r="H20" s="109">
        <v>342667</v>
      </c>
      <c r="I20" s="5">
        <f t="shared" si="1"/>
        <v>11795633</v>
      </c>
      <c r="J20" s="51">
        <f>H20</f>
        <v>342667</v>
      </c>
      <c r="K20" s="5"/>
      <c r="L20" s="5"/>
      <c r="M20" s="187"/>
    </row>
    <row r="21" spans="1:17" ht="15.75" customHeight="1" x14ac:dyDescent="0.25">
      <c r="A21" s="83">
        <v>9</v>
      </c>
      <c r="B21" s="4">
        <v>100</v>
      </c>
      <c r="C21" s="168">
        <v>1</v>
      </c>
      <c r="D21" s="6" t="s">
        <v>28</v>
      </c>
      <c r="E21" s="6" t="s">
        <v>50</v>
      </c>
      <c r="F21" s="33" t="s">
        <v>14</v>
      </c>
      <c r="G21" s="34" t="s">
        <v>42</v>
      </c>
      <c r="H21" s="109">
        <v>166619</v>
      </c>
      <c r="I21" s="5">
        <f t="shared" si="1"/>
        <v>11962252</v>
      </c>
      <c r="J21" s="51">
        <f t="shared" si="0"/>
        <v>166619</v>
      </c>
      <c r="K21" s="5"/>
      <c r="L21" s="5"/>
      <c r="M21" s="187"/>
    </row>
    <row r="22" spans="1:17" ht="15.75" customHeight="1" x14ac:dyDescent="0.25">
      <c r="A22" s="83">
        <v>10</v>
      </c>
      <c r="B22" s="4">
        <v>100</v>
      </c>
      <c r="C22" s="52">
        <v>1</v>
      </c>
      <c r="D22" s="32" t="s">
        <v>27</v>
      </c>
      <c r="E22" s="32" t="s">
        <v>46</v>
      </c>
      <c r="F22" s="33" t="s">
        <v>14</v>
      </c>
      <c r="G22" s="34" t="s">
        <v>39</v>
      </c>
      <c r="H22" s="109">
        <v>147679</v>
      </c>
      <c r="I22" s="5">
        <f t="shared" si="1"/>
        <v>12109931</v>
      </c>
      <c r="J22" s="51">
        <f t="shared" si="0"/>
        <v>147679</v>
      </c>
      <c r="K22" s="5"/>
      <c r="L22" s="5"/>
      <c r="M22" s="187"/>
    </row>
    <row r="23" spans="1:17" ht="15.75" customHeight="1" x14ac:dyDescent="0.25">
      <c r="A23" s="83">
        <v>11</v>
      </c>
      <c r="B23" s="4">
        <v>100</v>
      </c>
      <c r="C23" s="52">
        <v>1</v>
      </c>
      <c r="D23" s="32" t="s">
        <v>27</v>
      </c>
      <c r="E23" s="32" t="s">
        <v>68</v>
      </c>
      <c r="F23" s="33" t="s">
        <v>14</v>
      </c>
      <c r="G23" s="34" t="s">
        <v>39</v>
      </c>
      <c r="H23" s="109">
        <v>72830</v>
      </c>
      <c r="I23" s="5">
        <f t="shared" si="1"/>
        <v>12182761</v>
      </c>
      <c r="J23" s="51">
        <f t="shared" si="0"/>
        <v>72830</v>
      </c>
      <c r="K23" s="5"/>
      <c r="L23" s="5"/>
      <c r="M23" s="187"/>
    </row>
    <row r="24" spans="1:17" ht="15.75" customHeight="1" x14ac:dyDescent="0.25">
      <c r="A24" s="83">
        <v>12</v>
      </c>
      <c r="B24" s="4">
        <v>99</v>
      </c>
      <c r="C24" s="52">
        <v>1</v>
      </c>
      <c r="D24" s="32" t="s">
        <v>28</v>
      </c>
      <c r="E24" s="32" t="s">
        <v>54</v>
      </c>
      <c r="F24" s="33" t="s">
        <v>14</v>
      </c>
      <c r="G24" s="34" t="s">
        <v>41</v>
      </c>
      <c r="H24" s="109">
        <v>196027</v>
      </c>
      <c r="I24" s="5">
        <f t="shared" si="1"/>
        <v>12378788</v>
      </c>
      <c r="J24" s="51">
        <f t="shared" ref="J24:J31" si="2">H24</f>
        <v>196027</v>
      </c>
      <c r="K24" s="5"/>
      <c r="L24" s="5"/>
      <c r="M24" s="187"/>
    </row>
    <row r="25" spans="1:17" ht="15.75" customHeight="1" x14ac:dyDescent="0.25">
      <c r="A25" s="83">
        <v>13</v>
      </c>
      <c r="B25" s="4">
        <v>99</v>
      </c>
      <c r="C25" s="52">
        <v>1</v>
      </c>
      <c r="D25" s="32" t="s">
        <v>28</v>
      </c>
      <c r="E25" s="32" t="s">
        <v>76</v>
      </c>
      <c r="F25" s="33" t="s">
        <v>14</v>
      </c>
      <c r="G25" s="34" t="s">
        <v>41</v>
      </c>
      <c r="H25" s="109">
        <v>48559</v>
      </c>
      <c r="I25" s="5">
        <f t="shared" si="1"/>
        <v>12427347</v>
      </c>
      <c r="J25" s="51">
        <f t="shared" si="2"/>
        <v>48559</v>
      </c>
      <c r="K25" s="5"/>
      <c r="L25" s="5"/>
      <c r="M25" s="187"/>
    </row>
    <row r="26" spans="1:17" ht="15.75" customHeight="1" x14ac:dyDescent="0.25">
      <c r="A26" s="83">
        <v>14</v>
      </c>
      <c r="B26" s="4">
        <v>99</v>
      </c>
      <c r="C26" s="52">
        <v>1</v>
      </c>
      <c r="D26" s="32" t="s">
        <v>21</v>
      </c>
      <c r="E26" s="32" t="s">
        <v>22</v>
      </c>
      <c r="F26" s="33" t="s">
        <v>14</v>
      </c>
      <c r="G26" s="34" t="s">
        <v>15</v>
      </c>
      <c r="H26" s="109">
        <v>42567</v>
      </c>
      <c r="I26" s="5">
        <f t="shared" si="1"/>
        <v>12469914</v>
      </c>
      <c r="J26" s="51">
        <f t="shared" si="2"/>
        <v>42567</v>
      </c>
      <c r="K26" s="5"/>
      <c r="L26" s="5"/>
      <c r="M26" s="187"/>
    </row>
    <row r="27" spans="1:17" ht="15.75" customHeight="1" x14ac:dyDescent="0.25">
      <c r="A27" s="83">
        <v>15</v>
      </c>
      <c r="B27" s="4">
        <v>98</v>
      </c>
      <c r="C27" s="52">
        <v>1</v>
      </c>
      <c r="D27" s="6" t="s">
        <v>23</v>
      </c>
      <c r="E27" s="6" t="s">
        <v>80</v>
      </c>
      <c r="F27" s="33" t="s">
        <v>14</v>
      </c>
      <c r="G27" s="35" t="s">
        <v>24</v>
      </c>
      <c r="H27" s="109">
        <v>477648</v>
      </c>
      <c r="I27" s="5">
        <f t="shared" si="1"/>
        <v>12947562</v>
      </c>
      <c r="J27" s="51">
        <f t="shared" si="2"/>
        <v>477648</v>
      </c>
      <c r="K27" s="5"/>
      <c r="L27" s="5"/>
      <c r="M27" s="187"/>
    </row>
    <row r="28" spans="1:17" ht="16.5" customHeight="1" x14ac:dyDescent="0.25">
      <c r="A28" s="83">
        <v>16</v>
      </c>
      <c r="B28" s="4">
        <v>62</v>
      </c>
      <c r="C28" s="52">
        <v>1</v>
      </c>
      <c r="D28" s="126" t="s">
        <v>56</v>
      </c>
      <c r="E28" s="32" t="s">
        <v>59</v>
      </c>
      <c r="F28" s="33" t="s">
        <v>60</v>
      </c>
      <c r="G28" s="34"/>
      <c r="H28" s="110">
        <v>1143812</v>
      </c>
      <c r="I28" s="5">
        <f t="shared" si="1"/>
        <v>14091374</v>
      </c>
      <c r="J28" s="51">
        <f t="shared" si="2"/>
        <v>1143812</v>
      </c>
      <c r="K28" s="5"/>
      <c r="L28" s="5"/>
      <c r="M28" s="187"/>
    </row>
    <row r="29" spans="1:17" ht="15" customHeight="1" x14ac:dyDescent="0.25">
      <c r="A29" s="83">
        <v>17</v>
      </c>
      <c r="B29" s="4">
        <v>62</v>
      </c>
      <c r="C29" s="52">
        <v>1</v>
      </c>
      <c r="D29" s="126" t="s">
        <v>23</v>
      </c>
      <c r="E29" s="6" t="s">
        <v>81</v>
      </c>
      <c r="F29" s="33" t="s">
        <v>60</v>
      </c>
      <c r="G29" s="47"/>
      <c r="H29" s="109">
        <v>283648</v>
      </c>
      <c r="I29" s="5">
        <f t="shared" si="1"/>
        <v>14375022</v>
      </c>
      <c r="J29" s="51">
        <f t="shared" si="2"/>
        <v>283648</v>
      </c>
      <c r="K29" s="5"/>
      <c r="L29" s="5"/>
      <c r="M29" s="188" t="s">
        <v>115</v>
      </c>
      <c r="Q29" s="50"/>
    </row>
    <row r="30" spans="1:17" ht="15.75" customHeight="1" x14ac:dyDescent="0.25">
      <c r="A30" s="83">
        <v>18</v>
      </c>
      <c r="B30" s="4">
        <v>53</v>
      </c>
      <c r="C30" s="52">
        <v>1</v>
      </c>
      <c r="D30" s="126" t="s">
        <v>57</v>
      </c>
      <c r="E30" s="6" t="s">
        <v>58</v>
      </c>
      <c r="F30" s="33" t="s">
        <v>60</v>
      </c>
      <c r="G30" s="35"/>
      <c r="H30" s="109">
        <v>155220</v>
      </c>
      <c r="I30" s="5">
        <f t="shared" si="1"/>
        <v>14530242</v>
      </c>
      <c r="J30" s="51">
        <f t="shared" si="2"/>
        <v>155220</v>
      </c>
      <c r="K30" s="5"/>
      <c r="L30" s="5"/>
      <c r="M30" s="178"/>
      <c r="Q30" s="50"/>
    </row>
    <row r="31" spans="1:17" ht="15.75" customHeight="1" x14ac:dyDescent="0.25">
      <c r="A31" s="83">
        <v>19</v>
      </c>
      <c r="B31" s="4">
        <v>99</v>
      </c>
      <c r="C31" s="52">
        <v>1</v>
      </c>
      <c r="D31" s="54" t="s">
        <v>19</v>
      </c>
      <c r="E31" s="32" t="s">
        <v>63</v>
      </c>
      <c r="F31" s="33" t="s">
        <v>14</v>
      </c>
      <c r="G31" s="34" t="s">
        <v>20</v>
      </c>
      <c r="H31" s="109">
        <v>344888</v>
      </c>
      <c r="I31" s="5">
        <f t="shared" si="1"/>
        <v>14875130</v>
      </c>
      <c r="J31" s="51">
        <f t="shared" si="2"/>
        <v>344888</v>
      </c>
      <c r="K31" s="5"/>
      <c r="L31" s="5"/>
      <c r="M31" s="178"/>
      <c r="Q31" s="50"/>
    </row>
    <row r="32" spans="1:17" ht="16.5" customHeight="1" x14ac:dyDescent="0.25">
      <c r="A32" s="83">
        <v>20</v>
      </c>
      <c r="B32" s="4">
        <v>98</v>
      </c>
      <c r="C32" s="169" t="s">
        <v>113</v>
      </c>
      <c r="D32" s="138" t="s">
        <v>23</v>
      </c>
      <c r="E32" s="6" t="s">
        <v>25</v>
      </c>
      <c r="F32" s="33" t="s">
        <v>14</v>
      </c>
      <c r="G32" s="35" t="s">
        <v>24</v>
      </c>
      <c r="H32" s="109">
        <v>310118</v>
      </c>
      <c r="I32" s="5">
        <f>I31+H32</f>
        <v>15185248</v>
      </c>
      <c r="J32" s="95">
        <f>E4-I31</f>
        <v>73633</v>
      </c>
      <c r="K32" s="95">
        <f>H32-J32</f>
        <v>236485</v>
      </c>
      <c r="L32" s="5"/>
      <c r="M32" s="178"/>
      <c r="Q32" s="50"/>
    </row>
    <row r="33" spans="1:17" ht="15.75" customHeight="1" x14ac:dyDescent="0.25">
      <c r="A33" s="83">
        <v>21</v>
      </c>
      <c r="B33" s="4">
        <v>97</v>
      </c>
      <c r="C33" s="53">
        <v>2</v>
      </c>
      <c r="D33" s="60" t="s">
        <v>55</v>
      </c>
      <c r="E33" s="60" t="s">
        <v>62</v>
      </c>
      <c r="F33" s="33" t="s">
        <v>14</v>
      </c>
      <c r="G33" s="44" t="s">
        <v>15</v>
      </c>
      <c r="H33" s="109">
        <v>316578</v>
      </c>
      <c r="I33" s="5">
        <f t="shared" si="1"/>
        <v>15501826</v>
      </c>
      <c r="J33" s="5"/>
      <c r="K33" s="167">
        <f t="shared" ref="K33:K38" si="3">H33</f>
        <v>316578</v>
      </c>
      <c r="L33" s="5"/>
      <c r="M33" s="178"/>
      <c r="O33" s="162"/>
      <c r="Q33" s="50"/>
    </row>
    <row r="34" spans="1:17" ht="20.25" customHeight="1" x14ac:dyDescent="0.25">
      <c r="A34" s="83">
        <v>22</v>
      </c>
      <c r="B34" s="4">
        <v>97</v>
      </c>
      <c r="C34" s="53">
        <v>2</v>
      </c>
      <c r="D34" s="32" t="s">
        <v>51</v>
      </c>
      <c r="E34" s="32" t="s">
        <v>52</v>
      </c>
      <c r="F34" s="33" t="s">
        <v>14</v>
      </c>
      <c r="G34" s="34" t="s">
        <v>16</v>
      </c>
      <c r="H34" s="109">
        <v>164339</v>
      </c>
      <c r="I34" s="5">
        <f t="shared" si="1"/>
        <v>15666165</v>
      </c>
      <c r="K34" s="167">
        <f t="shared" si="3"/>
        <v>164339</v>
      </c>
      <c r="L34" s="5"/>
      <c r="M34" s="189" t="s">
        <v>116</v>
      </c>
      <c r="Q34" s="50"/>
    </row>
    <row r="35" spans="1:17" ht="15.75" customHeight="1" x14ac:dyDescent="0.25">
      <c r="A35" s="83">
        <v>23</v>
      </c>
      <c r="B35" s="4">
        <v>95</v>
      </c>
      <c r="C35" s="53">
        <v>2</v>
      </c>
      <c r="D35" s="32" t="s">
        <v>12</v>
      </c>
      <c r="E35" s="32" t="s">
        <v>13</v>
      </c>
      <c r="F35" s="33" t="s">
        <v>14</v>
      </c>
      <c r="G35" s="34" t="s">
        <v>15</v>
      </c>
      <c r="H35" s="109">
        <v>29803</v>
      </c>
      <c r="I35" s="5">
        <f t="shared" si="1"/>
        <v>15695968</v>
      </c>
      <c r="K35" s="167">
        <f t="shared" si="3"/>
        <v>29803</v>
      </c>
      <c r="L35" s="5"/>
      <c r="M35" s="177"/>
      <c r="Q35" s="50"/>
    </row>
    <row r="36" spans="1:17" ht="15.75" customHeight="1" x14ac:dyDescent="0.25">
      <c r="A36" s="83">
        <v>24</v>
      </c>
      <c r="B36" s="4">
        <v>94</v>
      </c>
      <c r="C36" s="53">
        <v>2</v>
      </c>
      <c r="D36" s="6" t="s">
        <v>26</v>
      </c>
      <c r="E36" s="6" t="s">
        <v>53</v>
      </c>
      <c r="F36" s="33" t="s">
        <v>14</v>
      </c>
      <c r="G36" s="35" t="s">
        <v>15</v>
      </c>
      <c r="H36" s="109">
        <v>16283</v>
      </c>
      <c r="I36" s="5">
        <f t="shared" si="1"/>
        <v>15712251</v>
      </c>
      <c r="J36" s="5"/>
      <c r="K36" s="167">
        <f t="shared" si="3"/>
        <v>16283</v>
      </c>
      <c r="L36" s="5"/>
      <c r="M36" s="177"/>
      <c r="P36" s="78"/>
      <c r="Q36" s="50"/>
    </row>
    <row r="37" spans="1:17" ht="15.75" customHeight="1" x14ac:dyDescent="0.25">
      <c r="A37" s="83">
        <v>25</v>
      </c>
      <c r="B37" s="4">
        <v>90</v>
      </c>
      <c r="C37" s="53">
        <v>2</v>
      </c>
      <c r="D37" s="32" t="s">
        <v>17</v>
      </c>
      <c r="E37" s="32" t="s">
        <v>18</v>
      </c>
      <c r="F37" s="33" t="s">
        <v>14</v>
      </c>
      <c r="G37" s="34" t="s">
        <v>15</v>
      </c>
      <c r="H37" s="109">
        <v>49535</v>
      </c>
      <c r="I37" s="5">
        <f t="shared" si="1"/>
        <v>15761786</v>
      </c>
      <c r="J37" s="5"/>
      <c r="K37" s="167">
        <f t="shared" si="3"/>
        <v>49535</v>
      </c>
      <c r="L37" s="5"/>
      <c r="M37" s="177"/>
      <c r="P37" s="16"/>
      <c r="Q37" s="50"/>
    </row>
    <row r="38" spans="1:17" ht="16.5" customHeight="1" x14ac:dyDescent="0.25">
      <c r="A38" s="83">
        <v>26</v>
      </c>
      <c r="B38" s="4">
        <v>79</v>
      </c>
      <c r="C38" s="53">
        <v>2</v>
      </c>
      <c r="D38" s="60" t="s">
        <v>23</v>
      </c>
      <c r="E38" s="60" t="s">
        <v>61</v>
      </c>
      <c r="F38" s="33" t="s">
        <v>14</v>
      </c>
      <c r="G38" s="44" t="s">
        <v>15</v>
      </c>
      <c r="H38" s="109">
        <v>312153</v>
      </c>
      <c r="I38" s="5">
        <f>I37+H38</f>
        <v>16073939</v>
      </c>
      <c r="J38" s="5"/>
      <c r="K38" s="167">
        <f t="shared" si="3"/>
        <v>312153</v>
      </c>
      <c r="L38" s="5"/>
      <c r="M38" s="177"/>
      <c r="Q38" s="50"/>
    </row>
    <row r="39" spans="1:17" s="136" customFormat="1" ht="5.25" customHeight="1" x14ac:dyDescent="0.25">
      <c r="A39" s="128"/>
      <c r="B39" s="129"/>
      <c r="C39" s="129"/>
      <c r="D39" s="130"/>
      <c r="E39" s="130"/>
      <c r="F39" s="131"/>
      <c r="G39" s="132"/>
      <c r="H39" s="133"/>
      <c r="I39" s="134"/>
      <c r="J39" s="134"/>
      <c r="K39" s="134"/>
      <c r="L39" s="134"/>
      <c r="M39" s="135"/>
      <c r="Q39" s="137"/>
    </row>
    <row r="40" spans="1:17" ht="16.5" customHeight="1" x14ac:dyDescent="0.25">
      <c r="A40" s="83">
        <v>27</v>
      </c>
      <c r="B40" s="4">
        <v>97</v>
      </c>
      <c r="C40" s="53" t="s">
        <v>111</v>
      </c>
      <c r="D40" s="120" t="s">
        <v>23</v>
      </c>
      <c r="E40" s="121" t="s">
        <v>101</v>
      </c>
      <c r="F40" s="122" t="s">
        <v>102</v>
      </c>
      <c r="G40" s="123" t="s">
        <v>15</v>
      </c>
      <c r="H40" s="124">
        <v>421066</v>
      </c>
      <c r="I40" s="5">
        <f>I38+H40</f>
        <v>16495005</v>
      </c>
      <c r="J40" s="5"/>
      <c r="K40" s="127">
        <f>H40</f>
        <v>421066</v>
      </c>
      <c r="L40" s="5"/>
      <c r="M40" s="174" t="s">
        <v>110</v>
      </c>
      <c r="Q40" s="50"/>
    </row>
    <row r="41" spans="1:17" x14ac:dyDescent="0.25">
      <c r="A41" s="83">
        <v>28</v>
      </c>
      <c r="B41" s="4">
        <v>95</v>
      </c>
      <c r="C41" s="53" t="s">
        <v>111</v>
      </c>
      <c r="D41" s="117" t="s">
        <v>56</v>
      </c>
      <c r="E41" s="113" t="s">
        <v>100</v>
      </c>
      <c r="F41" s="114" t="s">
        <v>99</v>
      </c>
      <c r="G41" s="118" t="s">
        <v>15</v>
      </c>
      <c r="H41" s="116">
        <v>576575</v>
      </c>
      <c r="I41" s="5">
        <f t="shared" si="1"/>
        <v>17071580</v>
      </c>
      <c r="J41" s="96"/>
      <c r="K41" s="97">
        <f>H41</f>
        <v>576575</v>
      </c>
      <c r="L41" s="5"/>
      <c r="M41" s="175"/>
      <c r="Q41" s="19"/>
    </row>
    <row r="42" spans="1:17" x14ac:dyDescent="0.25">
      <c r="A42" s="83">
        <v>29</v>
      </c>
      <c r="B42" s="4">
        <v>91</v>
      </c>
      <c r="C42" s="53" t="s">
        <v>111</v>
      </c>
      <c r="D42" s="112" t="s">
        <v>55</v>
      </c>
      <c r="E42" s="113" t="s">
        <v>98</v>
      </c>
      <c r="F42" s="114" t="s">
        <v>99</v>
      </c>
      <c r="G42" s="115" t="s">
        <v>15</v>
      </c>
      <c r="H42" s="116">
        <v>196673</v>
      </c>
      <c r="I42" s="5">
        <f t="shared" si="1"/>
        <v>17268253</v>
      </c>
      <c r="J42" s="96"/>
      <c r="K42" s="97">
        <f t="shared" ref="K42:K44" si="4">H42</f>
        <v>196673</v>
      </c>
      <c r="L42" s="5"/>
      <c r="M42" s="175"/>
      <c r="O42" s="19"/>
      <c r="Q42" s="50"/>
    </row>
    <row r="43" spans="1:17" x14ac:dyDescent="0.25">
      <c r="A43" s="83">
        <v>30</v>
      </c>
      <c r="B43" s="4">
        <v>90</v>
      </c>
      <c r="C43" s="53" t="s">
        <v>111</v>
      </c>
      <c r="D43" s="120" t="s">
        <v>103</v>
      </c>
      <c r="E43" s="121" t="s">
        <v>104</v>
      </c>
      <c r="F43" s="122" t="s">
        <v>105</v>
      </c>
      <c r="G43" s="123" t="s">
        <v>15</v>
      </c>
      <c r="H43" s="124">
        <v>247472</v>
      </c>
      <c r="I43" s="5">
        <f t="shared" si="1"/>
        <v>17515725</v>
      </c>
      <c r="J43" s="96"/>
      <c r="K43" s="127">
        <f t="shared" si="4"/>
        <v>247472</v>
      </c>
      <c r="L43" s="5"/>
      <c r="M43" s="175"/>
      <c r="O43" s="19"/>
      <c r="Q43" s="50"/>
    </row>
    <row r="44" spans="1:17" x14ac:dyDescent="0.25">
      <c r="A44" s="83">
        <v>31</v>
      </c>
      <c r="B44" s="4">
        <v>86</v>
      </c>
      <c r="C44" s="53" t="s">
        <v>111</v>
      </c>
      <c r="D44" s="120" t="s">
        <v>106</v>
      </c>
      <c r="E44" s="121" t="s">
        <v>107</v>
      </c>
      <c r="F44" s="122" t="s">
        <v>105</v>
      </c>
      <c r="G44" s="125"/>
      <c r="H44" s="124">
        <v>468991</v>
      </c>
      <c r="I44" s="5">
        <f t="shared" si="1"/>
        <v>17984716</v>
      </c>
      <c r="J44" s="96"/>
      <c r="K44" s="127">
        <f t="shared" si="4"/>
        <v>468991</v>
      </c>
      <c r="L44" s="5"/>
      <c r="M44" s="176"/>
      <c r="O44" s="19"/>
      <c r="Q44" s="50"/>
    </row>
    <row r="45" spans="1:17" ht="6" customHeight="1" x14ac:dyDescent="0.25">
      <c r="A45" s="139"/>
      <c r="B45" s="140"/>
      <c r="C45" s="140"/>
      <c r="D45" s="141"/>
      <c r="E45" s="142"/>
      <c r="F45" s="143"/>
      <c r="G45" s="144"/>
      <c r="H45" s="145"/>
      <c r="I45" s="190">
        <f t="shared" si="1"/>
        <v>17984716</v>
      </c>
      <c r="J45" s="146"/>
      <c r="K45" s="147"/>
      <c r="L45" s="147"/>
      <c r="M45" s="148"/>
      <c r="O45" s="19"/>
      <c r="Q45" s="50"/>
    </row>
    <row r="46" spans="1:17" ht="15.75" customHeight="1" x14ac:dyDescent="0.25">
      <c r="A46" s="62" t="s">
        <v>43</v>
      </c>
      <c r="B46" s="62" t="s">
        <v>43</v>
      </c>
      <c r="C46" s="62"/>
      <c r="D46" s="63" t="s">
        <v>69</v>
      </c>
      <c r="E46" s="63" t="s">
        <v>74</v>
      </c>
      <c r="F46" s="64" t="s">
        <v>73</v>
      </c>
      <c r="G46" s="61"/>
      <c r="H46" s="109">
        <v>100000</v>
      </c>
      <c r="I46" s="5">
        <f t="shared" si="1"/>
        <v>18084716</v>
      </c>
      <c r="J46" s="98"/>
      <c r="K46" s="65"/>
      <c r="L46" s="65"/>
      <c r="M46" s="171" t="s">
        <v>109</v>
      </c>
      <c r="O46" s="19"/>
      <c r="Q46" s="50"/>
    </row>
    <row r="47" spans="1:17" ht="15.75" x14ac:dyDescent="0.25">
      <c r="A47" s="62" t="s">
        <v>43</v>
      </c>
      <c r="B47" s="62" t="s">
        <v>43</v>
      </c>
      <c r="C47" s="62"/>
      <c r="D47" s="63" t="s">
        <v>70</v>
      </c>
      <c r="E47" s="63" t="s">
        <v>75</v>
      </c>
      <c r="F47" s="64" t="s">
        <v>73</v>
      </c>
      <c r="G47" s="61"/>
      <c r="H47" s="109">
        <v>250000</v>
      </c>
      <c r="I47" s="5">
        <f t="shared" si="1"/>
        <v>18334716</v>
      </c>
      <c r="J47" s="98"/>
      <c r="K47" s="65"/>
      <c r="L47" s="65"/>
      <c r="M47" s="172"/>
      <c r="O47" s="19"/>
      <c r="Q47" s="50"/>
    </row>
    <row r="48" spans="1:17" ht="15.75" x14ac:dyDescent="0.25">
      <c r="A48" s="62" t="s">
        <v>43</v>
      </c>
      <c r="B48" s="62" t="s">
        <v>43</v>
      </c>
      <c r="C48" s="62"/>
      <c r="D48" s="63" t="s">
        <v>70</v>
      </c>
      <c r="E48" s="63" t="s">
        <v>84</v>
      </c>
      <c r="F48" s="64" t="s">
        <v>73</v>
      </c>
      <c r="G48" s="61"/>
      <c r="H48" s="109">
        <v>333412</v>
      </c>
      <c r="I48" s="5">
        <f t="shared" si="1"/>
        <v>18668128</v>
      </c>
      <c r="J48" s="98"/>
      <c r="K48" s="65"/>
      <c r="L48" s="65"/>
      <c r="M48" s="172"/>
      <c r="O48" s="19"/>
      <c r="Q48" s="50"/>
    </row>
    <row r="49" spans="1:17" ht="15.75" x14ac:dyDescent="0.25">
      <c r="A49" s="62" t="s">
        <v>43</v>
      </c>
      <c r="B49" s="62" t="s">
        <v>43</v>
      </c>
      <c r="C49" s="62"/>
      <c r="D49" s="63" t="s">
        <v>82</v>
      </c>
      <c r="E49" s="63" t="s">
        <v>85</v>
      </c>
      <c r="F49" s="64" t="s">
        <v>73</v>
      </c>
      <c r="G49" s="61"/>
      <c r="H49" s="109">
        <v>545561</v>
      </c>
      <c r="I49" s="5">
        <f t="shared" si="1"/>
        <v>19213689</v>
      </c>
      <c r="J49" s="98"/>
      <c r="K49" s="65"/>
      <c r="L49" s="65"/>
      <c r="M49" s="172"/>
      <c r="O49" s="19"/>
      <c r="Q49" s="50"/>
    </row>
    <row r="50" spans="1:17" ht="15.75" x14ac:dyDescent="0.25">
      <c r="A50" s="62" t="s">
        <v>43</v>
      </c>
      <c r="B50" s="62" t="s">
        <v>43</v>
      </c>
      <c r="C50" s="62"/>
      <c r="D50" s="63" t="s">
        <v>82</v>
      </c>
      <c r="E50" s="63" t="s">
        <v>83</v>
      </c>
      <c r="F50" s="64" t="s">
        <v>73</v>
      </c>
      <c r="G50" s="61"/>
      <c r="H50" s="109">
        <v>250000</v>
      </c>
      <c r="I50" s="5">
        <f t="shared" si="1"/>
        <v>19463689</v>
      </c>
      <c r="J50" s="98"/>
      <c r="K50" s="65"/>
      <c r="L50" s="65"/>
      <c r="M50" s="172"/>
      <c r="O50" s="19"/>
      <c r="Q50" s="50"/>
    </row>
    <row r="51" spans="1:17" ht="15.75" x14ac:dyDescent="0.25">
      <c r="A51" s="62" t="s">
        <v>43</v>
      </c>
      <c r="B51" s="62" t="s">
        <v>43</v>
      </c>
      <c r="C51" s="62"/>
      <c r="D51" s="63" t="s">
        <v>71</v>
      </c>
      <c r="E51" s="63" t="s">
        <v>72</v>
      </c>
      <c r="F51" s="64" t="s">
        <v>73</v>
      </c>
      <c r="G51" s="61"/>
      <c r="H51" s="109">
        <v>159800</v>
      </c>
      <c r="I51" s="5">
        <f t="shared" si="1"/>
        <v>19623489</v>
      </c>
      <c r="J51" s="98"/>
      <c r="K51" s="65"/>
      <c r="L51" s="65"/>
      <c r="M51" s="172"/>
      <c r="O51" s="19"/>
      <c r="Q51" s="50"/>
    </row>
    <row r="52" spans="1:17" x14ac:dyDescent="0.25">
      <c r="A52" s="103" t="s">
        <v>43</v>
      </c>
      <c r="B52" s="99" t="s">
        <v>43</v>
      </c>
      <c r="C52" s="99"/>
      <c r="D52" s="99" t="s">
        <v>19</v>
      </c>
      <c r="E52" s="104" t="s">
        <v>44</v>
      </c>
      <c r="F52" s="100"/>
      <c r="G52" s="99" t="s">
        <v>0</v>
      </c>
      <c r="H52" s="149">
        <v>885636</v>
      </c>
      <c r="I52" s="5">
        <f t="shared" si="1"/>
        <v>20509125</v>
      </c>
      <c r="J52" s="101"/>
      <c r="K52" s="101"/>
      <c r="L52" s="102"/>
      <c r="M52" s="173"/>
      <c r="O52" s="19"/>
      <c r="Q52" s="50"/>
    </row>
    <row r="53" spans="1:17" x14ac:dyDescent="0.25">
      <c r="C53" s="16"/>
      <c r="D53" s="107" t="s">
        <v>94</v>
      </c>
      <c r="E53" s="68"/>
      <c r="F53" s="16"/>
      <c r="G53" s="16"/>
      <c r="H53" s="12"/>
      <c r="I53" s="16"/>
      <c r="J53" s="12"/>
      <c r="K53" s="16"/>
      <c r="L53" s="16"/>
      <c r="M53" s="49"/>
      <c r="O53" s="19"/>
      <c r="Q53" s="50"/>
    </row>
    <row r="54" spans="1:17" x14ac:dyDescent="0.25">
      <c r="A54" s="16"/>
      <c r="C54" s="16"/>
      <c r="D54" s="71" t="s">
        <v>64</v>
      </c>
      <c r="E54" s="54"/>
      <c r="F54" s="16"/>
      <c r="G54" s="16"/>
      <c r="H54" s="12"/>
      <c r="I54" s="16"/>
      <c r="J54" s="12"/>
      <c r="K54" s="16"/>
      <c r="L54" s="16"/>
      <c r="Q54" s="19" t="e">
        <f>#REF!+#REF!+#REF!</f>
        <v>#REF!</v>
      </c>
    </row>
    <row r="55" spans="1:17" ht="15.75" thickBot="1" x14ac:dyDescent="0.3">
      <c r="A55" s="16"/>
      <c r="B55" s="12"/>
      <c r="D55" s="74" t="s">
        <v>88</v>
      </c>
      <c r="E55" s="74"/>
      <c r="H55" s="12"/>
      <c r="I55" s="73" t="s">
        <v>90</v>
      </c>
      <c r="J55" s="49" t="s">
        <v>65</v>
      </c>
      <c r="K55" s="49" t="s">
        <v>66</v>
      </c>
      <c r="L55" s="49" t="s">
        <v>67</v>
      </c>
      <c r="Q55" s="19"/>
    </row>
    <row r="56" spans="1:17" ht="15.75" thickBot="1" x14ac:dyDescent="0.3">
      <c r="B56" s="7"/>
      <c r="C56" s="7"/>
      <c r="D56" s="108" t="s">
        <v>95</v>
      </c>
      <c r="E56" s="67"/>
      <c r="H56" s="8"/>
      <c r="I56" s="25">
        <f>I52</f>
        <v>20509125</v>
      </c>
      <c r="J56" s="36">
        <f>SUM(J13:J55)</f>
        <v>14948763</v>
      </c>
      <c r="K56" s="37">
        <f>SUM(K32:K44)</f>
        <v>3035953</v>
      </c>
      <c r="L56" s="38"/>
    </row>
    <row r="57" spans="1:17" x14ac:dyDescent="0.25">
      <c r="C57" s="16"/>
      <c r="D57" s="77" t="s">
        <v>89</v>
      </c>
      <c r="E57" s="106"/>
      <c r="F57" s="26"/>
      <c r="G57" s="119"/>
      <c r="H57" s="11"/>
      <c r="I57" s="9"/>
      <c r="J57" s="24"/>
      <c r="K57" s="24"/>
      <c r="L57" s="24"/>
    </row>
    <row r="58" spans="1:17" hidden="1" x14ac:dyDescent="0.25">
      <c r="C58" s="16"/>
      <c r="D58" s="16"/>
      <c r="E58" s="105" t="s">
        <v>34</v>
      </c>
      <c r="F58" s="26" t="s">
        <v>35</v>
      </c>
      <c r="G58" s="27"/>
      <c r="H58" s="9">
        <f>G58</f>
        <v>0</v>
      </c>
      <c r="I58" s="9" t="e">
        <f>#REF!-K56</f>
        <v>#REF!</v>
      </c>
      <c r="J58" s="24"/>
      <c r="K58" s="24"/>
      <c r="L58" s="24"/>
    </row>
    <row r="59" spans="1:17" hidden="1" x14ac:dyDescent="0.25">
      <c r="C59" s="16"/>
      <c r="D59" s="16"/>
      <c r="E59" s="10" t="s">
        <v>36</v>
      </c>
      <c r="F59" s="16"/>
      <c r="G59" s="16"/>
      <c r="H59" s="9">
        <f>H57-H58</f>
        <v>0</v>
      </c>
      <c r="I59" s="9"/>
      <c r="J59" s="24"/>
      <c r="K59" s="24"/>
      <c r="L59" s="24"/>
    </row>
    <row r="60" spans="1:17" hidden="1" x14ac:dyDescent="0.25">
      <c r="D60" s="72" t="s">
        <v>86</v>
      </c>
      <c r="E60" s="66"/>
      <c r="F60" s="28"/>
      <c r="H60" s="8"/>
      <c r="I60" s="29"/>
      <c r="J60" s="30"/>
      <c r="K60" s="30"/>
      <c r="L60" s="30"/>
    </row>
    <row r="61" spans="1:17" ht="15.75" x14ac:dyDescent="0.25">
      <c r="D61" s="69" t="s">
        <v>87</v>
      </c>
      <c r="E61" s="69"/>
      <c r="F61" s="28"/>
      <c r="G61" s="163" t="s">
        <v>108</v>
      </c>
      <c r="H61" s="164"/>
      <c r="I61" s="165"/>
      <c r="J61" s="165"/>
      <c r="K61" s="166"/>
      <c r="L61" s="24"/>
    </row>
    <row r="63" spans="1:17" ht="15.75" thickBot="1" x14ac:dyDescent="0.3">
      <c r="B63" s="12"/>
      <c r="H63" s="12"/>
      <c r="I63" s="12"/>
      <c r="J63" s="12"/>
      <c r="K63" s="12"/>
      <c r="L63" s="12"/>
    </row>
    <row r="64" spans="1:17" ht="15.75" thickBot="1" x14ac:dyDescent="0.3">
      <c r="A64" s="70"/>
      <c r="H64" s="31"/>
      <c r="I64" s="22"/>
      <c r="L64" s="22"/>
    </row>
    <row r="65" spans="2:12" x14ac:dyDescent="0.25">
      <c r="B65" s="12"/>
      <c r="H65" s="12"/>
      <c r="J65" s="22"/>
    </row>
    <row r="66" spans="2:12" x14ac:dyDescent="0.25">
      <c r="B66" s="12"/>
      <c r="H66" s="12"/>
    </row>
    <row r="67" spans="2:12" x14ac:dyDescent="0.25">
      <c r="B67" s="12"/>
      <c r="H67" s="12"/>
    </row>
    <row r="68" spans="2:12" x14ac:dyDescent="0.25">
      <c r="B68" s="12"/>
      <c r="H68" s="12"/>
      <c r="I68" s="12"/>
      <c r="J68" s="12"/>
      <c r="K68" s="22"/>
      <c r="L68" s="12"/>
    </row>
  </sheetData>
  <sortState ref="B38:H42">
    <sortCondition descending="1" ref="B39:B43"/>
  </sortState>
  <mergeCells count="10">
    <mergeCell ref="A1:L1"/>
    <mergeCell ref="G6:I6"/>
    <mergeCell ref="F8:J8"/>
    <mergeCell ref="F9:J9"/>
    <mergeCell ref="M13:M28"/>
    <mergeCell ref="M46:M52"/>
    <mergeCell ref="M40:M44"/>
    <mergeCell ref="M34:M38"/>
    <mergeCell ref="M29:M33"/>
    <mergeCell ref="F10:J10"/>
  </mergeCells>
  <conditionalFormatting sqref="H26">
    <cfRule type="expression" dxfId="11" priority="16">
      <formula>IF(AND($F26="CoC"),(#REF!&gt;SUM(#REF!)))</formula>
    </cfRule>
  </conditionalFormatting>
  <conditionalFormatting sqref="H17">
    <cfRule type="expression" dxfId="10" priority="17">
      <formula>IF(AND($F17="CoC"),(#REF!&gt;SUM(#REF!)))</formula>
    </cfRule>
  </conditionalFormatting>
  <conditionalFormatting sqref="H14">
    <cfRule type="expression" dxfId="9" priority="18">
      <formula>IF(AND($F14="CoC"),(#REF!&gt;SUM(#REF!)))</formula>
    </cfRule>
  </conditionalFormatting>
  <conditionalFormatting sqref="H15">
    <cfRule type="expression" dxfId="8" priority="19">
      <formula>IF(AND($F15="CoC"),(#REF!&gt;SUM(#REF!)))</formula>
    </cfRule>
  </conditionalFormatting>
  <conditionalFormatting sqref="H24:H25 H36:H39 H27:H29">
    <cfRule type="expression" dxfId="7" priority="21">
      <formula>IF(AND($F24="CoC"),(#REF!&gt;SUM(#REF!)))</formula>
    </cfRule>
  </conditionalFormatting>
  <conditionalFormatting sqref="H22 H13 H35">
    <cfRule type="expression" dxfId="6" priority="23">
      <formula>IF(AND($F13="CoC"),(#REF!&gt;SUM(#REF!)))</formula>
    </cfRule>
  </conditionalFormatting>
  <conditionalFormatting sqref="H31">
    <cfRule type="expression" dxfId="5" priority="24">
      <formula>IF(AND($F31="CoC"),(#REF!&gt;SUM(#REF!)))</formula>
    </cfRule>
  </conditionalFormatting>
  <conditionalFormatting sqref="H30 H40:H51 H32:H34">
    <cfRule type="expression" dxfId="4" priority="25">
      <formula>IF(AND(#REF!="CoC"),(#REF!&gt;SUM(#REF!)))</formula>
    </cfRule>
  </conditionalFormatting>
  <conditionalFormatting sqref="H18:H19">
    <cfRule type="expression" dxfId="3" priority="50">
      <formula>IF(AND($F18="CoC"),(#REF!&gt;SUM(#REF!)))</formula>
    </cfRule>
  </conditionalFormatting>
  <conditionalFormatting sqref="H20:H21">
    <cfRule type="expression" dxfId="2" priority="59">
      <formula>IF(AND($F20="CoC"),(#REF!&gt;SUM(#REF!)))</formula>
    </cfRule>
  </conditionalFormatting>
  <conditionalFormatting sqref="H23">
    <cfRule type="expression" dxfId="1" priority="70">
      <formula>IF(AND($F23="CoC"),(#REF!&gt;SUM(#REF!)))</formula>
    </cfRule>
  </conditionalFormatting>
  <conditionalFormatting sqref="H16">
    <cfRule type="expression" dxfId="0" priority="72">
      <formula>IF(AND($F16="CoC"),(#REF!&gt;SUM(#REF!)))</formula>
    </cfRule>
  </conditionalFormatting>
  <dataValidations count="1">
    <dataValidation type="list" allowBlank="1" showInputMessage="1" showErrorMessage="1" sqref="G13:G15 G37:G51 G17:G35">
      <formula1>"PH, TH, SSO, HMIS, SH, TRA, SRA, PRA, S+C/SRO"</formula1>
    </dataValidation>
  </dataValidations>
  <pageMargins left="0.75" right="0.75" top="0.5" bottom="0.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Tibbitts</cp:lastModifiedBy>
  <cp:lastPrinted>2022-09-01T14:31:07Z</cp:lastPrinted>
  <dcterms:created xsi:type="dcterms:W3CDTF">2018-08-23T17:40:00Z</dcterms:created>
  <dcterms:modified xsi:type="dcterms:W3CDTF">2023-09-19T13:26:30Z</dcterms:modified>
</cp:coreProperties>
</file>